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2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G23" i="3"/>
  <c r="M9" i="5" l="1"/>
  <c r="M13" i="5"/>
  <c r="M17" i="5" l="1"/>
  <c r="M21" i="5"/>
  <c r="B45" i="4" l="1"/>
  <c r="B56" i="4"/>
  <c r="B7" i="4" l="1"/>
  <c r="A52" i="4"/>
  <c r="A41" i="4"/>
  <c r="B13" i="3"/>
  <c r="B43" i="4"/>
  <c r="B44" i="4" l="1"/>
  <c r="C44" i="4"/>
  <c r="C45" i="4"/>
  <c r="B46" i="4"/>
  <c r="C46" i="4"/>
  <c r="B47" i="4"/>
  <c r="C47" i="4"/>
  <c r="B48" i="4"/>
  <c r="C48" i="4"/>
  <c r="B49" i="4"/>
  <c r="C49" i="4"/>
  <c r="C43" i="4"/>
  <c r="C55" i="4"/>
  <c r="C56" i="4"/>
  <c r="C57" i="4"/>
  <c r="C58" i="4"/>
  <c r="C59" i="4"/>
  <c r="C60" i="4"/>
  <c r="C54" i="4"/>
  <c r="B55" i="4"/>
  <c r="B57" i="4"/>
  <c r="N6" i="4" s="1"/>
  <c r="B58" i="4"/>
  <c r="B59" i="4"/>
  <c r="B60" i="4"/>
  <c r="B54" i="4"/>
  <c r="N5" i="3"/>
  <c r="G1" i="5" l="1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H25" i="4" s="1"/>
  <c r="K6" i="4"/>
  <c r="K25" i="4" s="1"/>
  <c r="Q6" i="4"/>
  <c r="T6" i="4"/>
  <c r="W6" i="4"/>
  <c r="E6" i="4"/>
  <c r="Q5" i="4"/>
  <c r="T5" i="4"/>
  <c r="W5" i="4"/>
  <c r="E5" i="4"/>
  <c r="E7" i="4" s="1"/>
  <c r="E25" i="4" l="1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4" i="4"/>
  <c r="D57" i="4"/>
  <c r="D43" i="4"/>
  <c r="D60" i="4"/>
  <c r="D56" i="4"/>
  <c r="D59" i="4"/>
  <c r="D55" i="4"/>
  <c r="D58" i="4"/>
  <c r="D46" i="4"/>
  <c r="D49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<sst xmlns="http://schemas.openxmlformats.org/spreadsheetml/2006/main" count="106" uniqueCount="48">
  <si>
    <t>Current Year</t>
  </si>
  <si>
    <t>Prior Year</t>
  </si>
  <si>
    <t>May</t>
  </si>
  <si>
    <t>Month</t>
  </si>
  <si>
    <t>Residential</t>
  </si>
  <si>
    <t>Non-Residential</t>
  </si>
  <si>
    <t>March</t>
  </si>
  <si>
    <t>April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</si>
  <si>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</si>
  <si>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</si>
  <si>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</si>
  <si>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</si>
  <si>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</si>
  <si>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</si>
  <si>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</si>
  <si>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</si>
  <si>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</si>
  <si>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</si>
  <si>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</si>
  <si>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</si>
  <si>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</si>
  <si>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</si>
  <si>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</si>
  <si>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</si>
  <si>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</si>
  <si>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</si>
  <si>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</si>
  <si>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</si>
  <si>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</si>
  <si>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</si>
  <si>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</si>
  <si>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</si>
  <si>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</si>
  <si>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</si>
  <si>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</si>
  <si>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</si>
  <si>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</si>
  <si>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</si>
  <si>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</si>
  <si>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</si>
  <si>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</si>
  <si>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</si>
  <si>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</si>
  <si>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</si>
  <si>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Sept</t>
  </si>
  <si>
    <t>Aug</t>
  </si>
  <si>
    <t xml:space="preserve">July </t>
  </si>
  <si>
    <t>Septmeber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</si>
</sst>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 </c:v>
                </c:pt>
                <c:pt idx="5">
                  <c:v>August</c:v>
                </c:pt>
                <c:pt idx="6">
                  <c:v>Sept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2611486</c:v>
                </c:pt>
                <c:pt idx="1">
                  <c:v>2464085</c:v>
                </c:pt>
                <c:pt idx="2">
                  <c:v>2175066</c:v>
                </c:pt>
                <c:pt idx="3">
                  <c:v>2323720</c:v>
                </c:pt>
                <c:pt idx="4">
                  <c:v>3056084</c:v>
                </c:pt>
                <c:pt idx="5">
                  <c:v>3564883</c:v>
                </c:pt>
                <c:pt idx="6">
                  <c:v>2997393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 </c:v>
                </c:pt>
                <c:pt idx="5">
                  <c:v>August</c:v>
                </c:pt>
                <c:pt idx="6">
                  <c:v>Sept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2536769</c:v>
                </c:pt>
                <c:pt idx="1">
                  <c:v>2560197</c:v>
                </c:pt>
                <c:pt idx="2">
                  <c:v>2439036</c:v>
                </c:pt>
                <c:pt idx="3">
                  <c:v>2629934</c:v>
                </c:pt>
                <c:pt idx="4">
                  <c:v>3456641</c:v>
                </c:pt>
                <c:pt idx="5">
                  <c:v>4364840</c:v>
                </c:pt>
                <c:pt idx="6">
                  <c:v>3255766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116192"/>
        <c:axId val="220118152"/>
      </c:barChart>
      <c:catAx>
        <c:axId val="22011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118152"/>
        <c:crosses val="autoZero"/>
        <c:auto val="1"/>
        <c:lblAlgn val="ctr"/>
        <c:lblOffset val="100"/>
        <c:noMultiLvlLbl val="0"/>
      </c:catAx>
      <c:valAx>
        <c:axId val="22011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11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1810164</c:v>
                </c:pt>
                <c:pt idx="1">
                  <c:v>1693101</c:v>
                </c:pt>
                <c:pt idx="2">
                  <c:v>1658799</c:v>
                </c:pt>
                <c:pt idx="3">
                  <c:v>1732026</c:v>
                </c:pt>
                <c:pt idx="4">
                  <c:v>1565715</c:v>
                </c:pt>
                <c:pt idx="5">
                  <c:v>2157982</c:v>
                </c:pt>
                <c:pt idx="6">
                  <c:v>1948950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March</c:v>
                </c:pt>
                <c:pt idx="1">
                  <c:v>April</c:v>
                </c:pt>
                <c:pt idx="2">
                  <c:v>May</c:v>
                </c:pt>
                <c:pt idx="3">
                  <c:v>June</c:v>
                </c:pt>
                <c:pt idx="4">
                  <c:v>July</c:v>
                </c:pt>
                <c:pt idx="5">
                  <c:v>August</c:v>
                </c:pt>
                <c:pt idx="6">
                  <c:v>Sept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1565360</c:v>
                </c:pt>
                <c:pt idx="1">
                  <c:v>1549578</c:v>
                </c:pt>
                <c:pt idx="2">
                  <c:v>1468467</c:v>
                </c:pt>
                <c:pt idx="3">
                  <c:v>1273660</c:v>
                </c:pt>
                <c:pt idx="4">
                  <c:v>1527956</c:v>
                </c:pt>
                <c:pt idx="5">
                  <c:v>1829758</c:v>
                </c:pt>
                <c:pt idx="6">
                  <c:v>1665239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120112"/>
        <c:axId val="220117760"/>
      </c:barChart>
      <c:catAx>
        <c:axId val="22012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117760"/>
        <c:crosses val="autoZero"/>
        <c:auto val="1"/>
        <c:lblAlgn val="ctr"/>
        <c:lblOffset val="100"/>
        <c:noMultiLvlLbl val="0"/>
      </c:catAx>
      <c:valAx>
        <c:axId val="22011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12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339725</xdr:colOff>
      <xdr:row>10</xdr:row>
      <xdr:rowOff>31750</xdr:rowOff>
    </xdr:from>
    <xdr:to>
      <xdr:col>6</xdr:col>
      <xdr:colOff>645584</xdr:colOff>
      <xdr:row>21</xdr:row>
      <xdr:rowOff>4770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opLeftCell="A40" zoomScale="90" zoomScaleNormal="90" zoomScaleSheetLayoutView="90" workbookViewId="0">
      <selection activeCell="V16" sqref="V16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1"/>
      <c r="Z1" s="4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2" t="str">
        <f>+'Consumption Input'!N5</f>
        <v>Pascoag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35</v>
      </c>
      <c r="C4" s="11"/>
      <c r="D4" s="54" t="s">
        <v>6</v>
      </c>
      <c r="E4" s="54"/>
      <c r="F4" s="16"/>
      <c r="G4" s="54" t="s">
        <v>7</v>
      </c>
      <c r="H4" s="54"/>
      <c r="I4" s="16"/>
      <c r="J4" s="54" t="s">
        <v>2</v>
      </c>
      <c r="K4" s="54"/>
      <c r="L4" s="16"/>
      <c r="M4" s="54" t="s">
        <v>8</v>
      </c>
      <c r="N4" s="54"/>
      <c r="O4" s="16"/>
      <c r="P4" s="54" t="s">
        <v>9</v>
      </c>
      <c r="Q4" s="54"/>
      <c r="R4" s="16"/>
      <c r="S4" s="54" t="s">
        <v>45</v>
      </c>
      <c r="T4" s="54"/>
      <c r="U4" s="16"/>
      <c r="V4" s="54" t="s">
        <v>47</v>
      </c>
      <c r="W4" s="54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A41</f>
        <v>Residential Deliveries (kWh)</v>
      </c>
      <c r="C5" s="11"/>
      <c r="D5" s="15">
        <f>C43</f>
        <v>2611486</v>
      </c>
      <c r="E5" s="14">
        <f>B43</f>
        <v>2536769</v>
      </c>
      <c r="G5" s="15">
        <f>C44</f>
        <v>2464085</v>
      </c>
      <c r="H5" s="14">
        <f>B44</f>
        <v>2560197</v>
      </c>
      <c r="J5" s="15">
        <f>C45</f>
        <v>2175066</v>
      </c>
      <c r="K5" s="14">
        <f>B45</f>
        <v>2439036</v>
      </c>
      <c r="M5" s="15">
        <f>C46</f>
        <v>2323720</v>
      </c>
      <c r="N5" s="14">
        <f>B46</f>
        <v>2629934</v>
      </c>
      <c r="P5" s="15">
        <f>C47</f>
        <v>3056084</v>
      </c>
      <c r="Q5" s="14">
        <f>B47</f>
        <v>3456641</v>
      </c>
      <c r="S5" s="15">
        <f>C48</f>
        <v>3564883</v>
      </c>
      <c r="T5" s="14">
        <f>B48</f>
        <v>4364840</v>
      </c>
      <c r="V5" s="15">
        <f>C49</f>
        <v>2997393</v>
      </c>
      <c r="W5" s="14">
        <f>B49</f>
        <v>3255766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A52</f>
        <v>Non-Residential Deliveries (kWh)</v>
      </c>
      <c r="C6" s="11"/>
      <c r="D6" s="15">
        <f>C54</f>
        <v>1810164</v>
      </c>
      <c r="E6" s="14">
        <f>B54</f>
        <v>1565360</v>
      </c>
      <c r="G6" s="15">
        <f>C55</f>
        <v>1693101</v>
      </c>
      <c r="H6" s="14">
        <f>B55</f>
        <v>1549578</v>
      </c>
      <c r="J6" s="15">
        <f>C56</f>
        <v>1658799</v>
      </c>
      <c r="K6" s="14">
        <f>B56</f>
        <v>1468467</v>
      </c>
      <c r="M6" s="15">
        <f>C57</f>
        <v>1732026</v>
      </c>
      <c r="N6" s="14">
        <f>B57</f>
        <v>1273660</v>
      </c>
      <c r="P6" s="15">
        <f>C58</f>
        <v>1565715</v>
      </c>
      <c r="Q6" s="14">
        <f>B58</f>
        <v>1527956</v>
      </c>
      <c r="S6" s="15">
        <f>C59</f>
        <v>2157982</v>
      </c>
      <c r="T6" s="14">
        <f>B59</f>
        <v>1829758</v>
      </c>
      <c r="V6" s="15">
        <f>C60</f>
        <v>1948950</v>
      </c>
      <c r="W6" s="14">
        <f>B60</f>
        <v>1665239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4421650</v>
      </c>
      <c r="E7" s="14">
        <f>SUM(E5:E6)</f>
        <v>4102129</v>
      </c>
      <c r="G7" s="15">
        <f>SUM(G5:G6)</f>
        <v>4157186</v>
      </c>
      <c r="H7" s="14">
        <f>SUM(H5:H6)</f>
        <v>4109775</v>
      </c>
      <c r="J7" s="15">
        <f>SUM(J5:J6)</f>
        <v>3833865</v>
      </c>
      <c r="K7" s="14">
        <f>SUM(K5:K6)</f>
        <v>3907503</v>
      </c>
      <c r="M7" s="15">
        <f>SUM(M5:M6)</f>
        <v>4055746</v>
      </c>
      <c r="N7" s="14">
        <f>SUM(N5:N6)</f>
        <v>3903594</v>
      </c>
      <c r="P7" s="15">
        <f>SUM(P5:P6)</f>
        <v>4621799</v>
      </c>
      <c r="Q7" s="14">
        <f>SUM(Q5:Q6)</f>
        <v>4984597</v>
      </c>
      <c r="S7" s="15">
        <f>SUM(S5:S6)</f>
        <v>5722865</v>
      </c>
      <c r="T7" s="14">
        <f>SUM(T5:T6)</f>
        <v>6194598</v>
      </c>
      <c r="V7" s="15">
        <f>SUM(V5:V6)</f>
        <v>4946343</v>
      </c>
      <c r="W7" s="14">
        <f>SUM(W5:W6)</f>
        <v>4921005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51" t="s">
        <v>42</v>
      </c>
      <c r="C8" s="52"/>
      <c r="D8" s="50">
        <f>E7/D7-1</f>
        <v>-7.2262843056325132E-2</v>
      </c>
      <c r="E8" s="50"/>
      <c r="F8" s="19"/>
      <c r="G8" s="50">
        <f>H7/G7-1</f>
        <v>-1.1404589546871402E-2</v>
      </c>
      <c r="H8" s="50"/>
      <c r="I8" s="19"/>
      <c r="J8" s="50">
        <f>K7/J7-1</f>
        <v>1.9207249081540478E-2</v>
      </c>
      <c r="K8" s="50"/>
      <c r="L8" s="19"/>
      <c r="M8" s="50">
        <f>N7/M7-1</f>
        <v>-3.7515169835586337E-2</v>
      </c>
      <c r="N8" s="50"/>
      <c r="O8" s="19"/>
      <c r="P8" s="50">
        <f>Q7/P7-1</f>
        <v>7.8497139317395659E-2</v>
      </c>
      <c r="Q8" s="50"/>
      <c r="R8" s="19"/>
      <c r="S8" s="50">
        <f>T7/S7-1</f>
        <v>8.242951738333848E-2</v>
      </c>
      <c r="T8" s="50"/>
      <c r="U8" s="19"/>
      <c r="V8" s="50">
        <f>W7/V7-1</f>
        <v>-5.1225723731653794E-3</v>
      </c>
      <c r="W8" s="50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-0.13523857506833636</v>
      </c>
      <c r="H25" s="5">
        <f>H6/G6-1</f>
        <v>-8.4769307914885128E-2</v>
      </c>
      <c r="K25" s="5">
        <f>K6/J6-1</f>
        <v>-0.11474084563590892</v>
      </c>
    </row>
    <row r="26" spans="1:55" s="9" customFormat="1" x14ac:dyDescent="0.25">
      <c r="E26" s="5"/>
      <c r="H26" s="5"/>
      <c r="K26" s="5"/>
      <c r="N26" s="47"/>
    </row>
    <row r="27" spans="1:55" s="9" customFormat="1" x14ac:dyDescent="0.25"/>
    <row r="28" spans="1:55" s="9" customFormat="1" x14ac:dyDescent="0.25"/>
    <row r="29" spans="1:55" s="9" customFormat="1" x14ac:dyDescent="0.25">
      <c r="A29" s="49" t="s">
        <v>16</v>
      </c>
      <c r="B29" s="49"/>
      <c r="C29" s="49"/>
      <c r="D29" s="49"/>
      <c r="E29" s="49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3</v>
      </c>
      <c r="B42" s="3" t="s">
        <v>0</v>
      </c>
      <c r="C42" s="3" t="s">
        <v>1</v>
      </c>
    </row>
    <row r="43" spans="1:21" x14ac:dyDescent="0.25">
      <c r="A43" s="1" t="s">
        <v>6</v>
      </c>
      <c r="B43" s="6">
        <f>'Consumption Input'!F17</f>
        <v>2536769</v>
      </c>
      <c r="C43" s="6">
        <f>'Consumption Input'!B17</f>
        <v>2611486</v>
      </c>
      <c r="D43" s="4">
        <f>B43/C43</f>
        <v>0.9713890865200886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7</v>
      </c>
      <c r="B44" s="6">
        <f>'Consumption Input'!F18</f>
        <v>2560197</v>
      </c>
      <c r="C44" s="6">
        <f>'Consumption Input'!B18</f>
        <v>2464085</v>
      </c>
      <c r="D44" s="4">
        <f t="shared" ref="D44:D49" si="0">B44/C44</f>
        <v>1.0390051479555291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2</v>
      </c>
      <c r="B45" s="6">
        <f>'Consumption Input'!F19</f>
        <v>2439036</v>
      </c>
      <c r="C45" s="6">
        <f>'Consumption Input'!B19</f>
        <v>2175066</v>
      </c>
      <c r="D45" s="4">
        <f t="shared" si="0"/>
        <v>1.1213618345374348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8</v>
      </c>
      <c r="B46" s="6">
        <f>'Consumption Input'!F20</f>
        <v>2629934</v>
      </c>
      <c r="C46" s="6">
        <f>'Consumption Input'!B20</f>
        <v>2323720</v>
      </c>
      <c r="D46" s="4">
        <f t="shared" si="0"/>
        <v>1.1317774947067634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46</v>
      </c>
      <c r="B47" s="6">
        <f>'Consumption Input'!F21</f>
        <v>3456641</v>
      </c>
      <c r="C47" s="6">
        <f>'Consumption Input'!B21</f>
        <v>3056084</v>
      </c>
      <c r="D47" s="4">
        <f t="shared" si="0"/>
        <v>1.1310687140798485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10</v>
      </c>
      <c r="B48" s="6">
        <f>'Consumption Input'!F22</f>
        <v>4364840</v>
      </c>
      <c r="C48" s="6">
        <f>'Consumption Input'!B22</f>
        <v>3564883</v>
      </c>
      <c r="D48" s="4">
        <f t="shared" si="0"/>
        <v>1.2243992299326514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44</v>
      </c>
      <c r="B49" s="6">
        <f>'Consumption Input'!F23</f>
        <v>3255766</v>
      </c>
      <c r="C49" s="6">
        <f>'Consumption Input'!B23</f>
        <v>2997393</v>
      </c>
      <c r="D49" s="4">
        <f t="shared" si="0"/>
        <v>1.0861992404733047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3</v>
      </c>
      <c r="B53" s="3" t="s">
        <v>0</v>
      </c>
      <c r="C53" s="3" t="s">
        <v>1</v>
      </c>
    </row>
    <row r="54" spans="1:21" x14ac:dyDescent="0.25">
      <c r="A54" s="1" t="s">
        <v>6</v>
      </c>
      <c r="B54" s="6">
        <f>'Consumption Input'!G17</f>
        <v>1565360</v>
      </c>
      <c r="C54" s="6">
        <f>'Consumption Input'!C17</f>
        <v>1810164</v>
      </c>
      <c r="D54" s="4">
        <f>B54/C54</f>
        <v>0.86476142493166364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7</v>
      </c>
      <c r="B55" s="6">
        <f>'Consumption Input'!G18</f>
        <v>1549578</v>
      </c>
      <c r="C55" s="6">
        <f>'Consumption Input'!C18</f>
        <v>1693101</v>
      </c>
      <c r="D55" s="4">
        <f t="shared" ref="D55:D60" si="1">B55/C55</f>
        <v>0.91523069208511487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2</v>
      </c>
      <c r="B56" s="6">
        <f>'Consumption Input'!G19</f>
        <v>1468467</v>
      </c>
      <c r="C56" s="6">
        <f>'Consumption Input'!C19</f>
        <v>1658799</v>
      </c>
      <c r="D56" s="4">
        <f t="shared" si="1"/>
        <v>0.88525915436409108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8</v>
      </c>
      <c r="B57" s="6">
        <f>'Consumption Input'!G20</f>
        <v>1273660</v>
      </c>
      <c r="C57" s="6">
        <f>'Consumption Input'!C20</f>
        <v>1732026</v>
      </c>
      <c r="D57" s="4">
        <f t="shared" si="1"/>
        <v>0.73535847614296779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9</v>
      </c>
      <c r="B58" s="6">
        <f>'Consumption Input'!G21</f>
        <v>1527956</v>
      </c>
      <c r="C58" s="6">
        <f>'Consumption Input'!C21</f>
        <v>1565715</v>
      </c>
      <c r="D58" s="4">
        <f t="shared" si="1"/>
        <v>0.97588386136685157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10</v>
      </c>
      <c r="B59" s="6">
        <f>'Consumption Input'!G22</f>
        <v>1829758</v>
      </c>
      <c r="C59" s="6">
        <f>'Consumption Input'!C22</f>
        <v>2157982</v>
      </c>
      <c r="D59" s="4">
        <f t="shared" si="1"/>
        <v>0.84790234580269896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44</v>
      </c>
      <c r="B60" s="6">
        <f>'Consumption Input'!G23</f>
        <v>1665239</v>
      </c>
      <c r="C60" s="6">
        <f>'Consumption Input'!C23</f>
        <v>1948950</v>
      </c>
      <c r="D60" s="4">
        <f t="shared" si="1"/>
        <v>0.85442879499217528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C24" sqref="C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15</v>
      </c>
      <c r="B1" s="59"/>
      <c r="C1" s="59"/>
      <c r="D1" s="59"/>
      <c r="E1" s="59"/>
      <c r="F1" s="59"/>
      <c r="G1" s="59"/>
      <c r="H1" s="5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0" t="s">
        <v>37</v>
      </c>
      <c r="D5" s="60"/>
      <c r="E5" s="60"/>
      <c r="F5" s="60"/>
      <c r="G5" s="60"/>
      <c r="H5" s="60"/>
      <c r="I5" s="43"/>
      <c r="J5" s="43"/>
      <c r="K5" s="43"/>
      <c r="L5" s="43"/>
      <c r="M5" s="43"/>
      <c r="N5" s="43" t="str">
        <f>+C5</f>
        <v>Pascoag Utility District</v>
      </c>
      <c r="O5" s="43"/>
      <c r="P5" s="43"/>
      <c r="Q5" s="43"/>
      <c r="R5" s="43"/>
      <c r="S5" s="43"/>
      <c r="T5" s="43"/>
      <c r="U5" s="43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0"/>
      <c r="D6" s="60"/>
      <c r="E6" s="60"/>
      <c r="F6" s="60"/>
      <c r="G6" s="60"/>
      <c r="H6" s="6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14</v>
      </c>
      <c r="C8" s="62" t="s">
        <v>37</v>
      </c>
      <c r="D8" s="62"/>
      <c r="E8" s="31"/>
      <c r="F8" s="31"/>
      <c r="G8" s="31"/>
      <c r="H8" s="31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11</v>
      </c>
      <c r="C9" s="62" t="s">
        <v>34</v>
      </c>
      <c r="D9" s="62"/>
      <c r="E9" s="31"/>
      <c r="F9" s="31"/>
      <c r="G9" s="31"/>
      <c r="H9" s="31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7"/>
      <c r="C11" s="57"/>
      <c r="D11" s="57"/>
      <c r="E11" s="57"/>
      <c r="F11" s="57"/>
      <c r="G11" s="57"/>
      <c r="H11" s="57"/>
      <c r="I11" s="45"/>
      <c r="J11" s="4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5" t="s">
        <v>36</v>
      </c>
      <c r="C14" s="55"/>
      <c r="D14" s="55"/>
      <c r="E14" s="55"/>
      <c r="F14" s="55"/>
      <c r="G14" s="55"/>
      <c r="H14" s="5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3" t="s">
        <v>13</v>
      </c>
      <c r="C15" s="63"/>
      <c r="D15" s="63"/>
      <c r="E15" s="33"/>
      <c r="F15" s="63" t="s">
        <v>12</v>
      </c>
      <c r="G15" s="63"/>
      <c r="H15" s="63"/>
      <c r="I15" s="45"/>
      <c r="J15" s="4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5"/>
      <c r="J16" s="45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2611486</v>
      </c>
      <c r="C17" s="20">
        <v>1810164</v>
      </c>
      <c r="D17" s="20"/>
      <c r="E17" s="21"/>
      <c r="F17" s="20">
        <v>2536769</v>
      </c>
      <c r="G17" s="20">
        <v>1565360</v>
      </c>
      <c r="H17" s="20"/>
      <c r="I17" s="45"/>
      <c r="J17" s="4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v>2464085</v>
      </c>
      <c r="C18" s="20">
        <v>1693101</v>
      </c>
      <c r="D18" s="20"/>
      <c r="E18" s="21"/>
      <c r="F18" s="20">
        <v>2560197</v>
      </c>
      <c r="G18" s="20">
        <v>1549578</v>
      </c>
      <c r="H18" s="20"/>
      <c r="I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2</v>
      </c>
      <c r="B19" s="20">
        <v>2175066</v>
      </c>
      <c r="C19" s="20">
        <v>1658799</v>
      </c>
      <c r="D19" s="20"/>
      <c r="E19" s="21"/>
      <c r="F19" s="20">
        <v>2439036</v>
      </c>
      <c r="G19" s="20">
        <v>1468467</v>
      </c>
      <c r="H19" s="20"/>
      <c r="I19" s="45"/>
      <c r="J19" s="45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8</v>
      </c>
      <c r="B20" s="20">
        <v>2323720</v>
      </c>
      <c r="C20" s="20">
        <v>1732026</v>
      </c>
      <c r="D20" s="20"/>
      <c r="E20" s="21"/>
      <c r="F20" s="20">
        <v>2629934</v>
      </c>
      <c r="G20" s="20">
        <v>1273660</v>
      </c>
      <c r="H20" s="20"/>
      <c r="I20" s="45"/>
      <c r="J20" s="45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3056084</v>
      </c>
      <c r="C21" s="20">
        <v>1565715</v>
      </c>
      <c r="D21" s="20"/>
      <c r="E21" s="21"/>
      <c r="F21" s="20">
        <v>3456641</v>
      </c>
      <c r="G21" s="20">
        <v>1527956</v>
      </c>
      <c r="H21" s="20"/>
      <c r="I21" s="28"/>
      <c r="J21" s="28"/>
      <c r="K21" s="43"/>
      <c r="L21" s="43"/>
      <c r="M21" s="43"/>
      <c r="N21" s="43"/>
      <c r="O21" s="43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3564883</v>
      </c>
      <c r="C22" s="20">
        <v>2157982</v>
      </c>
      <c r="D22" s="20"/>
      <c r="E22" s="21"/>
      <c r="F22" s="20">
        <v>4364840</v>
      </c>
      <c r="G22" s="20">
        <v>1829758</v>
      </c>
      <c r="H22" s="20"/>
      <c r="I22" s="28"/>
      <c r="J22" s="28"/>
      <c r="K22" s="43"/>
      <c r="L22" s="43"/>
      <c r="M22" s="43"/>
      <c r="N22" s="43"/>
      <c r="O22" s="43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x14ac:dyDescent="0.25">
      <c r="A23" s="37" t="s">
        <v>44</v>
      </c>
      <c r="B23" s="20">
        <v>2997393</v>
      </c>
      <c r="C23" s="20">
        <f>300093+1648857</f>
        <v>1948950</v>
      </c>
      <c r="D23" s="20"/>
      <c r="E23" s="21"/>
      <c r="F23" s="20">
        <v>3255766</v>
      </c>
      <c r="G23" s="20">
        <f>272983+1392256</f>
        <v>1665239</v>
      </c>
      <c r="H23" s="20"/>
      <c r="I23" s="28"/>
      <c r="J23" s="28"/>
      <c r="K23" s="43"/>
      <c r="L23" s="43"/>
      <c r="M23" s="43"/>
      <c r="N23" s="43"/>
      <c r="O23" s="43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ht="6.75" customHeight="1" x14ac:dyDescent="0.25">
      <c r="A24" s="3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2.25" customHeight="1" x14ac:dyDescent="0.25">
      <c r="A25" s="33"/>
      <c r="B25" s="56"/>
      <c r="C25" s="56"/>
      <c r="D25" s="56"/>
      <c r="E25" s="56"/>
      <c r="F25" s="56"/>
      <c r="G25" s="56"/>
      <c r="H25" s="56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6.75" customHeight="1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23.25" x14ac:dyDescent="0.35">
      <c r="A27" s="34"/>
      <c r="B27" s="61"/>
      <c r="C27" s="61"/>
      <c r="D27" s="61"/>
      <c r="E27" s="61"/>
      <c r="F27" s="61"/>
      <c r="G27" s="61"/>
      <c r="H27" s="6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x14ac:dyDescent="0.25">
      <c r="A28" s="34"/>
      <c r="B28" s="55"/>
      <c r="C28" s="55"/>
      <c r="D28" s="55"/>
      <c r="E28" s="55"/>
      <c r="F28" s="55"/>
      <c r="G28" s="55"/>
      <c r="H28" s="55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x14ac:dyDescent="0.25">
      <c r="A29" s="34"/>
      <c r="B29" s="31"/>
      <c r="C29" s="35"/>
      <c r="D29" s="36"/>
      <c r="E29" s="36"/>
      <c r="F29" s="36"/>
      <c r="G29" s="36"/>
      <c r="H29" s="31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x14ac:dyDescent="0.25">
      <c r="A30" s="34"/>
      <c r="B30" s="31"/>
      <c r="C30" s="37"/>
      <c r="D30" s="36"/>
      <c r="E30" s="36"/>
      <c r="F30" s="36"/>
      <c r="G30" s="36"/>
      <c r="H30" s="29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25">
      <c r="A31" s="34"/>
      <c r="B31" s="31"/>
      <c r="C31" s="37"/>
      <c r="D31" s="36"/>
      <c r="E31" s="36"/>
      <c r="F31" s="36"/>
      <c r="G31" s="36"/>
      <c r="H31" s="29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31"/>
      <c r="C32" s="37"/>
      <c r="D32" s="36"/>
      <c r="E32" s="36"/>
      <c r="F32" s="36"/>
      <c r="G32" s="36"/>
      <c r="H32" s="29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7"/>
      <c r="D33" s="36"/>
      <c r="E33" s="36"/>
      <c r="F33" s="36"/>
      <c r="G33" s="36"/>
      <c r="H33" s="29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1"/>
      <c r="D37" s="36"/>
      <c r="E37" s="36"/>
      <c r="F37" s="36"/>
      <c r="G37" s="36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1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1"/>
      <c r="B39" s="31"/>
      <c r="C39" s="31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1"/>
      <c r="B40" s="31"/>
      <c r="C40" s="3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1"/>
      <c r="B41" s="31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1"/>
      <c r="B42" s="31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9:71" x14ac:dyDescent="0.25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9:71" x14ac:dyDescent="0.25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9:71" x14ac:dyDescent="0.25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9:71" x14ac:dyDescent="0.25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9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9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9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9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9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9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9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9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9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9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9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9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abSelected="1" topLeftCell="A25" zoomScaleNormal="100" workbookViewId="0">
      <selection activeCell="K39" sqref="K39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9"/>
    <col min="15" max="15" width="9.140625" style="29" hidden="1" customWidth="1"/>
    <col min="16" max="19" width="9.140625" style="29"/>
    <col min="20" max="16384" width="9.140625" style="8"/>
  </cols>
  <sheetData>
    <row r="1" spans="1:24" ht="23.25" x14ac:dyDescent="0.35">
      <c r="A1" s="38" t="s">
        <v>17</v>
      </c>
      <c r="B1" s="31"/>
      <c r="C1" s="31"/>
      <c r="D1" s="31"/>
      <c r="E1" s="31"/>
      <c r="F1" s="31"/>
      <c r="G1" s="46" t="str">
        <f>+'Consumption Input'!N5</f>
        <v>Pascoag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39" t="s">
        <v>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19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1"/>
      <c r="P7" s="31"/>
      <c r="Q7" s="31"/>
      <c r="R7" s="31"/>
      <c r="S7" s="31"/>
      <c r="T7" s="29"/>
      <c r="U7" s="29"/>
      <c r="V7" s="29"/>
      <c r="W7" s="29"/>
      <c r="X7" s="29"/>
    </row>
    <row r="8" spans="1:24" x14ac:dyDescent="0.25">
      <c r="N8" s="8"/>
      <c r="T8" s="29"/>
      <c r="U8" s="29"/>
      <c r="V8" s="29"/>
      <c r="W8" s="29"/>
      <c r="X8" s="29"/>
    </row>
    <row r="9" spans="1:24" x14ac:dyDescent="0.25">
      <c r="C9" s="24" t="s">
        <v>44</v>
      </c>
      <c r="E9" s="26">
        <v>335746.92</v>
      </c>
      <c r="G9" s="26">
        <v>73062.880000000005</v>
      </c>
      <c r="I9" s="26">
        <v>11962.84</v>
      </c>
      <c r="K9" s="26">
        <v>42310.96</v>
      </c>
      <c r="M9" s="26">
        <f>E9+G9+I9+K9</f>
        <v>463083.60000000003</v>
      </c>
      <c r="N9" s="8"/>
      <c r="T9" s="29"/>
      <c r="U9" s="29"/>
      <c r="V9" s="29"/>
      <c r="W9" s="29"/>
      <c r="X9" s="29"/>
    </row>
    <row r="10" spans="1:24" x14ac:dyDescent="0.25">
      <c r="C10" s="25" t="s">
        <v>20</v>
      </c>
      <c r="D10" s="25"/>
      <c r="E10" s="25" t="s">
        <v>38</v>
      </c>
      <c r="F10" s="25"/>
      <c r="G10" s="25" t="s">
        <v>39</v>
      </c>
      <c r="H10" s="25"/>
      <c r="I10" s="25" t="s">
        <v>40</v>
      </c>
      <c r="J10" s="25"/>
      <c r="K10" s="25" t="s">
        <v>41</v>
      </c>
      <c r="L10" s="25"/>
      <c r="M10" s="25" t="s">
        <v>21</v>
      </c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N12" s="8"/>
      <c r="T12" s="29"/>
      <c r="U12" s="29"/>
      <c r="V12" s="29"/>
      <c r="W12" s="29"/>
      <c r="X12" s="29"/>
    </row>
    <row r="13" spans="1:24" x14ac:dyDescent="0.25">
      <c r="C13" s="24" t="s">
        <v>10</v>
      </c>
      <c r="E13" s="26">
        <v>490097</v>
      </c>
      <c r="G13" s="26">
        <v>47792</v>
      </c>
      <c r="I13" s="26">
        <v>11253</v>
      </c>
      <c r="K13" s="26">
        <v>47318</v>
      </c>
      <c r="M13" s="26">
        <f>SUM(E13,G13,I13,K13)</f>
        <v>596460</v>
      </c>
      <c r="N13" s="8"/>
      <c r="T13" s="29"/>
      <c r="U13" s="29"/>
      <c r="V13" s="29"/>
      <c r="W13" s="29"/>
      <c r="X13" s="29"/>
    </row>
    <row r="14" spans="1:24" x14ac:dyDescent="0.25">
      <c r="C14" s="25" t="s">
        <v>22</v>
      </c>
      <c r="D14" s="25"/>
      <c r="E14" s="25" t="s">
        <v>38</v>
      </c>
      <c r="F14" s="25"/>
      <c r="G14" s="25" t="s">
        <v>39</v>
      </c>
      <c r="H14" s="25"/>
      <c r="I14" s="25" t="s">
        <v>40</v>
      </c>
      <c r="J14" s="25"/>
      <c r="K14" s="25" t="s">
        <v>41</v>
      </c>
      <c r="L14" s="25"/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N16" s="8"/>
      <c r="T16" s="29"/>
      <c r="U16" s="29"/>
      <c r="V16" s="29"/>
      <c r="W16" s="29"/>
      <c r="X16" s="29"/>
    </row>
    <row r="17" spans="1:24" x14ac:dyDescent="0.25">
      <c r="C17" s="48">
        <v>43709</v>
      </c>
      <c r="E17" s="26">
        <v>412565.13</v>
      </c>
      <c r="G17" s="26">
        <v>86988.57</v>
      </c>
      <c r="I17" s="26">
        <v>9662.2199999999993</v>
      </c>
      <c r="K17" s="26">
        <v>68595.839999999997</v>
      </c>
      <c r="M17" s="26">
        <f>E17+G17+I17+K17</f>
        <v>577811.76</v>
      </c>
      <c r="N17" s="8"/>
      <c r="T17" s="29"/>
      <c r="U17" s="29"/>
      <c r="V17" s="29"/>
      <c r="W17" s="29"/>
      <c r="X17" s="29"/>
    </row>
    <row r="18" spans="1:24" x14ac:dyDescent="0.25">
      <c r="C18" s="25" t="s">
        <v>23</v>
      </c>
      <c r="D18" s="25"/>
      <c r="E18" s="25" t="s">
        <v>38</v>
      </c>
      <c r="F18" s="25"/>
      <c r="G18" s="25" t="s">
        <v>39</v>
      </c>
      <c r="H18" s="25"/>
      <c r="I18" s="25" t="s">
        <v>40</v>
      </c>
      <c r="J18" s="25"/>
      <c r="K18" s="25" t="s">
        <v>41</v>
      </c>
      <c r="L18" s="25"/>
      <c r="M18" s="25" t="s">
        <v>21</v>
      </c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N20" s="8"/>
      <c r="T20" s="29"/>
      <c r="U20" s="29"/>
      <c r="V20" s="29"/>
      <c r="W20" s="29"/>
      <c r="X20" s="29"/>
    </row>
    <row r="21" spans="1:24" x14ac:dyDescent="0.25">
      <c r="C21" s="24" t="s">
        <v>10</v>
      </c>
      <c r="E21" s="26">
        <v>438615</v>
      </c>
      <c r="G21" s="26">
        <v>51342</v>
      </c>
      <c r="I21" s="26">
        <v>9100</v>
      </c>
      <c r="K21" s="26">
        <v>69713</v>
      </c>
      <c r="M21" s="26">
        <f>SUM(E21,G21,I21,K21)</f>
        <v>568770</v>
      </c>
      <c r="N21" s="8"/>
      <c r="T21" s="29"/>
      <c r="U21" s="29"/>
      <c r="V21" s="29"/>
      <c r="W21" s="29"/>
      <c r="X21" s="29"/>
    </row>
    <row r="22" spans="1:24" x14ac:dyDescent="0.25">
      <c r="C22" s="25" t="s">
        <v>24</v>
      </c>
      <c r="D22" s="25"/>
      <c r="E22" s="25" t="s">
        <v>38</v>
      </c>
      <c r="F22" s="25"/>
      <c r="G22" s="25" t="s">
        <v>39</v>
      </c>
      <c r="H22" s="25"/>
      <c r="I22" s="25" t="s">
        <v>40</v>
      </c>
      <c r="J22" s="25"/>
      <c r="K22" s="25" t="s">
        <v>41</v>
      </c>
      <c r="L22" s="25"/>
      <c r="M22" s="25" t="s">
        <v>21</v>
      </c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T24" s="29"/>
      <c r="U24" s="29"/>
      <c r="V24" s="29"/>
      <c r="W24" s="29"/>
      <c r="X24" s="29"/>
    </row>
    <row r="25" spans="1:24" ht="18.75" x14ac:dyDescent="0.3">
      <c r="A25" s="31"/>
      <c r="B25" s="39" t="s">
        <v>25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 t="s">
        <v>26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0"/>
      <c r="B29" s="40"/>
      <c r="C29" s="40"/>
      <c r="D29" s="40"/>
      <c r="E29" s="40"/>
      <c r="F29" s="40"/>
      <c r="G29" s="40"/>
      <c r="H29" s="4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x14ac:dyDescent="0.25">
      <c r="A30" s="40"/>
      <c r="B30" s="40"/>
      <c r="C30" s="24" t="s">
        <v>44</v>
      </c>
      <c r="D30" s="40"/>
      <c r="E30" s="20">
        <v>638</v>
      </c>
      <c r="F30" s="40"/>
      <c r="G30" s="26">
        <v>208012.53</v>
      </c>
      <c r="H30" s="40"/>
      <c r="P30" s="31"/>
      <c r="Q30" s="31"/>
      <c r="R30" s="31"/>
      <c r="S30" s="31"/>
      <c r="T30" s="29"/>
      <c r="U30" s="29"/>
      <c r="V30" s="29"/>
      <c r="W30" s="29"/>
      <c r="X30" s="29"/>
    </row>
    <row r="31" spans="1:24" ht="30" x14ac:dyDescent="0.25">
      <c r="C31" s="25" t="s">
        <v>20</v>
      </c>
      <c r="D31" s="25"/>
      <c r="E31" s="27" t="s">
        <v>27</v>
      </c>
      <c r="F31" s="25"/>
      <c r="G31" s="27" t="s">
        <v>28</v>
      </c>
      <c r="H31" s="25"/>
      <c r="I31" s="64" t="s">
        <v>43</v>
      </c>
      <c r="J31" s="64"/>
      <c r="K31" s="64"/>
      <c r="L31" s="64"/>
      <c r="M31" s="64"/>
      <c r="N31" s="64"/>
      <c r="O31" s="64"/>
      <c r="P31" s="31"/>
      <c r="Q31" s="31"/>
      <c r="R31" s="31"/>
      <c r="S31" s="31"/>
      <c r="T31" s="29"/>
      <c r="U31" s="29"/>
      <c r="V31" s="29"/>
      <c r="W31" s="29"/>
      <c r="X31" s="29"/>
    </row>
    <row r="32" spans="1:24" x14ac:dyDescent="0.25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9"/>
      <c r="U32" s="29"/>
      <c r="V32" s="29"/>
      <c r="W32" s="29"/>
      <c r="X32" s="29"/>
    </row>
    <row r="33" spans="1:24" x14ac:dyDescent="0.25">
      <c r="C33" s="25"/>
      <c r="D33" s="25"/>
      <c r="E33" s="25"/>
      <c r="F33" s="25"/>
      <c r="G33" s="25"/>
      <c r="H33" s="2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9"/>
      <c r="U33" s="29"/>
      <c r="V33" s="29"/>
      <c r="W33" s="29"/>
      <c r="X33" s="29"/>
    </row>
    <row r="34" spans="1:24" x14ac:dyDescent="0.25">
      <c r="C34" s="24" t="s">
        <v>10</v>
      </c>
      <c r="D34" s="40"/>
      <c r="E34" s="20">
        <v>528</v>
      </c>
      <c r="F34" s="40"/>
      <c r="G34" s="26">
        <v>156046</v>
      </c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9"/>
      <c r="U34" s="29"/>
      <c r="V34" s="29"/>
      <c r="W34" s="29"/>
      <c r="X34" s="29"/>
    </row>
    <row r="35" spans="1:24" ht="30" x14ac:dyDescent="0.25">
      <c r="C35" s="25" t="s">
        <v>22</v>
      </c>
      <c r="D35" s="25"/>
      <c r="E35" s="27" t="s">
        <v>27</v>
      </c>
      <c r="F35" s="25"/>
      <c r="G35" s="27" t="s">
        <v>28</v>
      </c>
      <c r="H35" s="2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"/>
      <c r="U35" s="29"/>
      <c r="V35" s="29"/>
      <c r="W35" s="29"/>
      <c r="X35" s="29"/>
    </row>
    <row r="36" spans="1:24" x14ac:dyDescent="0.25">
      <c r="C36" s="25"/>
      <c r="D36" s="25"/>
      <c r="E36" s="25"/>
      <c r="F36" s="25"/>
      <c r="G36" s="25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9"/>
      <c r="U36" s="29"/>
      <c r="V36" s="29"/>
      <c r="W36" s="29"/>
      <c r="X36" s="29"/>
    </row>
    <row r="37" spans="1:24" x14ac:dyDescent="0.25">
      <c r="C37" s="25"/>
      <c r="D37" s="25"/>
      <c r="E37" s="25"/>
      <c r="F37" s="25"/>
      <c r="G37" s="25"/>
      <c r="H37" s="2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9"/>
      <c r="U37" s="29"/>
      <c r="V37" s="29"/>
      <c r="W37" s="29"/>
      <c r="X37" s="29"/>
    </row>
    <row r="38" spans="1:24" x14ac:dyDescent="0.25">
      <c r="C38" s="48">
        <v>43709</v>
      </c>
      <c r="D38" s="25"/>
      <c r="E38" s="20">
        <v>847</v>
      </c>
      <c r="F38" s="25"/>
      <c r="G38" s="26">
        <v>220067.99</v>
      </c>
      <c r="H38" s="2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9"/>
      <c r="U38" s="29"/>
      <c r="V38" s="29"/>
      <c r="W38" s="29"/>
      <c r="X38" s="29"/>
    </row>
    <row r="39" spans="1:24" ht="30" x14ac:dyDescent="0.25">
      <c r="C39" s="25" t="s">
        <v>23</v>
      </c>
      <c r="D39" s="25"/>
      <c r="E39" s="27" t="s">
        <v>27</v>
      </c>
      <c r="F39" s="25"/>
      <c r="G39" s="27" t="s">
        <v>28</v>
      </c>
      <c r="H39" s="2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9"/>
      <c r="U39" s="29"/>
      <c r="V39" s="29"/>
      <c r="W39" s="29"/>
      <c r="X39" s="29"/>
    </row>
    <row r="40" spans="1:24" x14ac:dyDescent="0.25">
      <c r="C40" s="25"/>
      <c r="D40" s="25"/>
      <c r="E40" s="25"/>
      <c r="F40" s="25"/>
      <c r="G40" s="25"/>
      <c r="H40" s="2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9"/>
      <c r="U40" s="29"/>
      <c r="V40" s="29"/>
      <c r="W40" s="29"/>
      <c r="X40" s="29"/>
    </row>
    <row r="41" spans="1:24" x14ac:dyDescent="0.25">
      <c r="C41" s="25"/>
      <c r="D41" s="25"/>
      <c r="E41" s="25"/>
      <c r="F41" s="25"/>
      <c r="G41" s="25"/>
      <c r="H41" s="2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9"/>
      <c r="U41" s="29"/>
      <c r="V41" s="29"/>
      <c r="W41" s="29"/>
      <c r="X41" s="29"/>
    </row>
    <row r="42" spans="1:24" x14ac:dyDescent="0.25">
      <c r="C42" s="48">
        <v>43696</v>
      </c>
      <c r="D42" s="25"/>
      <c r="E42" s="20">
        <v>831</v>
      </c>
      <c r="F42" s="25"/>
      <c r="G42" s="26">
        <v>167493</v>
      </c>
      <c r="H42" s="2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9"/>
      <c r="U42" s="29"/>
      <c r="V42" s="29"/>
      <c r="W42" s="29"/>
      <c r="X42" s="29"/>
    </row>
    <row r="43" spans="1:24" ht="30" x14ac:dyDescent="0.25">
      <c r="C43" s="25" t="s">
        <v>24</v>
      </c>
      <c r="D43" s="25"/>
      <c r="E43" s="27" t="s">
        <v>27</v>
      </c>
      <c r="F43" s="25"/>
      <c r="G43" s="27" t="s">
        <v>28</v>
      </c>
      <c r="H43" s="2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9"/>
      <c r="U43" s="29"/>
      <c r="V43" s="29"/>
      <c r="W43" s="29"/>
      <c r="X43" s="29"/>
    </row>
    <row r="44" spans="1:24" x14ac:dyDescent="0.25">
      <c r="C44" s="25"/>
      <c r="D44" s="25"/>
      <c r="E44" s="25"/>
      <c r="F44" s="25"/>
      <c r="G44" s="25"/>
      <c r="H44" s="2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9"/>
      <c r="U44" s="29"/>
      <c r="V44" s="29"/>
      <c r="W44" s="29"/>
      <c r="X44" s="29"/>
    </row>
    <row r="45" spans="1:24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4" ht="18.75" x14ac:dyDescent="0.3">
      <c r="A46" s="31"/>
      <c r="B46" s="39" t="s">
        <v>29</v>
      </c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4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4" x14ac:dyDescent="0.25">
      <c r="A48" s="31"/>
      <c r="B48" s="31"/>
      <c r="C48" s="31" t="s">
        <v>30</v>
      </c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  <c r="T49" s="29"/>
      <c r="U49" s="29"/>
      <c r="V49" s="29"/>
    </row>
    <row r="50" spans="1:22" x14ac:dyDescent="0.25">
      <c r="C50" s="25"/>
      <c r="D50" s="25"/>
      <c r="E50" s="25"/>
      <c r="F50" s="25"/>
      <c r="G50" s="25"/>
      <c r="H50" s="25"/>
      <c r="I50" s="25"/>
      <c r="K50" s="29"/>
      <c r="L50" s="29"/>
      <c r="M50" s="29"/>
      <c r="T50" s="29"/>
      <c r="U50" s="29"/>
      <c r="V50" s="29"/>
    </row>
    <row r="51" spans="1:22" x14ac:dyDescent="0.25">
      <c r="C51" s="48">
        <v>44075</v>
      </c>
      <c r="D51" s="25"/>
      <c r="E51" s="26">
        <v>964568.74</v>
      </c>
      <c r="F51" s="25"/>
      <c r="G51" s="48">
        <v>44063</v>
      </c>
      <c r="H51" s="25"/>
      <c r="I51" s="26">
        <v>747124.51</v>
      </c>
      <c r="K51" s="29"/>
      <c r="L51" s="29"/>
      <c r="M51" s="29"/>
      <c r="T51" s="29"/>
      <c r="U51" s="29"/>
      <c r="V51" s="29"/>
    </row>
    <row r="52" spans="1:22" x14ac:dyDescent="0.25">
      <c r="C52" s="25" t="s">
        <v>20</v>
      </c>
      <c r="D52" s="25"/>
      <c r="E52" s="27"/>
      <c r="F52" s="25"/>
      <c r="G52" s="25" t="s">
        <v>22</v>
      </c>
      <c r="H52" s="25"/>
      <c r="I52" s="27"/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5"/>
      <c r="D55" s="25"/>
      <c r="E55" s="25"/>
      <c r="F55" s="25"/>
      <c r="G55" s="25"/>
      <c r="H55" s="25"/>
      <c r="I55" s="25"/>
      <c r="J55" s="25"/>
      <c r="K55" s="29"/>
      <c r="L55" s="29"/>
      <c r="M55" s="29"/>
      <c r="T55" s="29"/>
      <c r="U55" s="29"/>
      <c r="V55" s="29"/>
    </row>
    <row r="56" spans="1:22" x14ac:dyDescent="0.25">
      <c r="C56" s="48">
        <v>43709</v>
      </c>
      <c r="D56" s="25"/>
      <c r="E56" s="26">
        <v>872306.01</v>
      </c>
      <c r="F56" s="25"/>
      <c r="G56" s="48">
        <v>44062</v>
      </c>
      <c r="H56" s="25"/>
      <c r="I56" s="26">
        <v>806085.1</v>
      </c>
      <c r="J56" s="25"/>
      <c r="K56" s="29"/>
      <c r="L56" s="29"/>
      <c r="M56" s="29"/>
      <c r="T56" s="29"/>
      <c r="U56" s="29"/>
      <c r="V56" s="29"/>
    </row>
    <row r="57" spans="1:22" ht="30" x14ac:dyDescent="0.25">
      <c r="C57" s="27" t="s">
        <v>32</v>
      </c>
      <c r="D57" s="25"/>
      <c r="E57" s="27" t="s">
        <v>31</v>
      </c>
      <c r="F57" s="25"/>
      <c r="G57" s="27" t="s">
        <v>33</v>
      </c>
      <c r="H57" s="25"/>
      <c r="I57" s="27" t="s">
        <v>31</v>
      </c>
      <c r="J57" s="25"/>
      <c r="K57" s="29"/>
      <c r="L57" s="29"/>
      <c r="M57" s="29"/>
      <c r="T57" s="29"/>
      <c r="U57" s="29"/>
      <c r="V57" s="29"/>
    </row>
    <row r="58" spans="1:22" x14ac:dyDescent="0.25">
      <c r="C58" s="25"/>
      <c r="D58" s="25"/>
      <c r="E58" s="25"/>
      <c r="F58" s="25"/>
      <c r="G58" s="25"/>
      <c r="H58" s="25"/>
      <c r="I58" s="25"/>
      <c r="J58" s="25"/>
      <c r="K58" s="29"/>
      <c r="L58" s="29"/>
      <c r="M58" s="29"/>
      <c r="T58" s="29"/>
      <c r="U58" s="29"/>
      <c r="V58" s="29"/>
    </row>
    <row r="59" spans="1:22" x14ac:dyDescent="0.25">
      <c r="C59" s="25"/>
      <c r="D59" s="25"/>
      <c r="E59" s="25"/>
      <c r="F59" s="25"/>
      <c r="G59" s="25"/>
      <c r="H59" s="25"/>
      <c r="I59" s="25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Round</cp:lastModifiedBy>
  <cp:lastPrinted>2020-10-06T11:35:18Z</cp:lastPrinted>
  <dcterms:created xsi:type="dcterms:W3CDTF">2020-04-08T14:34:01Z</dcterms:created>
  <dcterms:modified xsi:type="dcterms:W3CDTF">2020-10-06T11:40:36Z</dcterms:modified>
</cp:coreProperties>
</file>